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2025_Весна _лекции\Душанбе\энтальпия\"/>
    </mc:Choice>
  </mc:AlternateContent>
  <xr:revisionPtr revIDLastSave="0" documentId="13_ncr:1_{5E182DDB-3D92-4616-9258-9B9DDF0FCE9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E11" i="1"/>
  <c r="E10" i="1"/>
  <c r="E13" i="1" s="1"/>
  <c r="E14" i="1" l="1"/>
  <c r="I18" i="1"/>
  <c r="J18" i="1" s="1"/>
  <c r="I28" i="1" l="1"/>
  <c r="E16" i="1"/>
  <c r="I25" i="1" l="1"/>
  <c r="J25" i="1" s="1"/>
  <c r="J28" i="1"/>
  <c r="I26" i="1"/>
  <c r="J26" i="1" s="1"/>
  <c r="I27" i="1"/>
  <c r="J27" i="1" s="1"/>
  <c r="I19" i="1"/>
  <c r="I21" i="1"/>
  <c r="J21" i="1" s="1"/>
  <c r="I22" i="1"/>
  <c r="J22" i="1" s="1"/>
  <c r="I23" i="1"/>
  <c r="J23" i="1" s="1"/>
  <c r="I24" i="1"/>
  <c r="J24" i="1" s="1"/>
  <c r="I20" i="1"/>
  <c r="J20" i="1" s="1"/>
</calcChain>
</file>

<file path=xl/sharedStrings.xml><?xml version="1.0" encoding="utf-8"?>
<sst xmlns="http://schemas.openxmlformats.org/spreadsheetml/2006/main" count="17" uniqueCount="15">
  <si>
    <t>LaPO4</t>
  </si>
  <si>
    <t>GdPO4</t>
  </si>
  <si>
    <t>Q (в точке А), эВ</t>
  </si>
  <si>
    <t>Q (в точке В), эВ</t>
  </si>
  <si>
    <t>Q (в точке А), кДж</t>
  </si>
  <si>
    <t>Q (в точке В), кДж</t>
  </si>
  <si>
    <t>η</t>
  </si>
  <si>
    <t>Структурная энергия А, эВ</t>
  </si>
  <si>
    <t>Структурная энергия B, эВ</t>
  </si>
  <si>
    <t>Изолированный дефект В в А, эВ</t>
  </si>
  <si>
    <t>Изолированный дефект  А в В, эВ</t>
  </si>
  <si>
    <t>А-B</t>
  </si>
  <si>
    <t>доля В</t>
  </si>
  <si>
    <t>Q</t>
  </si>
  <si>
    <t>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</si>
</sst>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0"/>
      <color theme="1"/>
      <name val="Arial"/>
      <family val="2"/>
      <charset val="204"/>
    </font>
    <font>
      <sz val="14"/>
      <color theme="1"/>
      <name val="Calibri"/>
      <family val="2"/>
      <scheme val="minor"/>
    </font>
    <font>
      <b/>
      <i/>
      <sz val="24"/>
      <color rgb="FF00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2" fillId="2" borderId="1" xfId="0" applyFont="1" applyFill="1" applyBorder="1"/>
    <xf numFmtId="0" fontId="2" fillId="0" borderId="1" xfId="0" applyFont="1" applyBorder="1"/>
    <xf numFmtId="0" fontId="2" fillId="4" borderId="1" xfId="0" applyFont="1" applyFill="1" applyBorder="1"/>
    <xf numFmtId="0" fontId="2" fillId="0" borderId="0" xfId="0" applyFont="1"/>
    <xf numFmtId="0" fontId="2" fillId="3" borderId="0" xfId="0" applyFont="1" applyFill="1"/>
    <xf numFmtId="0" fontId="3" fillId="0" borderId="0" xfId="0" applyFont="1" applyAlignment="1">
      <alignment horizontal="right"/>
    </xf>
    <xf numFmtId="0" fontId="4" fillId="5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Q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0987489063867016"/>
                  <c:y val="-0.1975116652085156"/>
                </c:manualLayout>
              </c:layout>
              <c:numFmt formatCode="#,##0.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</c:trendlineLbl>
          </c:trendline>
          <c:xVal>
            <c:numRef>
              <c:f>Лист1!$H$18:$H$28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Лист1!$I$18:$I$28</c:f>
              <c:numCache>
                <c:formatCode>General</c:formatCode>
                <c:ptCount val="11"/>
                <c:pt idx="0">
                  <c:v>9.0959199255274346</c:v>
                </c:pt>
                <c:pt idx="1">
                  <c:v>9.1638635364525474</c:v>
                </c:pt>
                <c:pt idx="2">
                  <c:v>9.2318071473776584</c:v>
                </c:pt>
                <c:pt idx="3">
                  <c:v>9.2997507583027694</c:v>
                </c:pt>
                <c:pt idx="4">
                  <c:v>9.3676943692278805</c:v>
                </c:pt>
                <c:pt idx="5">
                  <c:v>9.4356379801529933</c:v>
                </c:pt>
                <c:pt idx="6">
                  <c:v>9.5035815910781043</c:v>
                </c:pt>
                <c:pt idx="7">
                  <c:v>9.5715252020032171</c:v>
                </c:pt>
                <c:pt idx="8">
                  <c:v>9.6394688129283281</c:v>
                </c:pt>
                <c:pt idx="9">
                  <c:v>9.7074124238534392</c:v>
                </c:pt>
                <c:pt idx="10">
                  <c:v>9.775356034778552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EE-441E-91A0-93984D576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81823"/>
        <c:axId val="2088025727"/>
      </c:scatterChart>
      <c:valAx>
        <c:axId val="71081823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8025727"/>
        <c:crosses val="autoZero"/>
        <c:crossBetween val="midCat"/>
      </c:valAx>
      <c:valAx>
        <c:axId val="2088025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0818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1"/>
            <c:trendlineLbl>
              <c:layout>
                <c:manualLayout>
                  <c:x val="4.688888888888889E-2"/>
                  <c:y val="-0.66677055993000878"/>
                </c:manualLayout>
              </c:layout>
              <c:numFmt formatCode="#,##0.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</c:trendlineLbl>
          </c:trendline>
          <c:xVal>
            <c:numRef>
              <c:f>Лист1!$H$18:$H$28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Лист1!$J$18:$J$28</c:f>
              <c:numCache>
                <c:formatCode>General</c:formatCode>
                <c:ptCount val="11"/>
                <c:pt idx="0">
                  <c:v>0</c:v>
                </c:pt>
                <c:pt idx="1">
                  <c:v>0.82474771828072935</c:v>
                </c:pt>
                <c:pt idx="2">
                  <c:v>1.4770891435804254</c:v>
                </c:pt>
                <c:pt idx="3">
                  <c:v>1.9529476592435815</c:v>
                </c:pt>
                <c:pt idx="4">
                  <c:v>2.2482466486146913</c:v>
                </c:pt>
                <c:pt idx="5">
                  <c:v>2.3589094950382483</c:v>
                </c:pt>
                <c:pt idx="6">
                  <c:v>2.2808595818587452</c:v>
                </c:pt>
                <c:pt idx="7">
                  <c:v>2.010020292420676</c:v>
                </c:pt>
                <c:pt idx="8">
                  <c:v>1.5423150100685323</c:v>
                </c:pt>
                <c:pt idx="9">
                  <c:v>0.87366711814680931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EE-441E-91A0-93984D576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81823"/>
        <c:axId val="2088025727"/>
      </c:scatterChart>
      <c:valAx>
        <c:axId val="71081823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8025727"/>
        <c:crosses val="autoZero"/>
        <c:crossBetween val="midCat"/>
      </c:valAx>
      <c:valAx>
        <c:axId val="2088025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0818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3</xdr:row>
      <xdr:rowOff>4762</xdr:rowOff>
    </xdr:from>
    <xdr:to>
      <xdr:col>13</xdr:col>
      <xdr:colOff>333375</xdr:colOff>
      <xdr:row>12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56A94B0-175A-4467-BE53-B35C36FE3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171450</xdr:colOff>
      <xdr:row>12</xdr:row>
      <xdr:rowOff>271462</xdr:rowOff>
    </xdr:from>
    <xdr:to>
      <xdr:col>17</xdr:col>
      <xdr:colOff>476250</xdr:colOff>
      <xdr:row>25</xdr:row>
      <xdr:rowOff>80962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5AE15578-3A0D-4244-8988-254E78E59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J28"/>
  <sheetViews>
    <sheetView tabSelected="1" topLeftCell="C1" workbookViewId="0">
      <selection activeCell="E11" sqref="E11"/>
    </sheetView>
  </sheetViews>
  <sheetFormatPr defaultRowHeight="15" x14ac:dyDescent="0.25"/>
  <cols>
    <col min="4" max="4" width="64" customWidth="1"/>
    <col min="5" max="5" width="19.85546875" customWidth="1"/>
  </cols>
  <sheetData>
    <row r="4" spans="3:5" ht="25.5" x14ac:dyDescent="0.35">
      <c r="C4" t="s">
        <v>0</v>
      </c>
      <c r="D4" s="1" t="s">
        <v>7</v>
      </c>
      <c r="E4" s="3">
        <v>-34.604092350000002</v>
      </c>
    </row>
    <row r="5" spans="3:5" ht="25.5" x14ac:dyDescent="0.35">
      <c r="C5" t="s">
        <v>1</v>
      </c>
      <c r="D5" s="1" t="s">
        <v>8</v>
      </c>
      <c r="E5" s="3">
        <v>-35.962416400000002</v>
      </c>
    </row>
    <row r="6" spans="3:5" ht="18.75" x14ac:dyDescent="0.3">
      <c r="E6" s="4"/>
    </row>
    <row r="7" spans="3:5" ht="25.5" x14ac:dyDescent="0.35">
      <c r="D7" s="1" t="s">
        <v>9</v>
      </c>
      <c r="E7" s="5">
        <v>-1.26398788</v>
      </c>
    </row>
    <row r="8" spans="3:5" ht="25.5" x14ac:dyDescent="0.35">
      <c r="D8" s="1" t="s">
        <v>10</v>
      </c>
      <c r="E8" s="5">
        <v>1.45970683</v>
      </c>
    </row>
    <row r="9" spans="3:5" ht="18.75" x14ac:dyDescent="0.3">
      <c r="E9" s="6"/>
    </row>
    <row r="10" spans="3:5" ht="25.5" x14ac:dyDescent="0.35">
      <c r="D10" s="2" t="s">
        <v>2</v>
      </c>
      <c r="E10" s="7">
        <f>E7+E4-E5</f>
        <v>9.4336169999998276E-2</v>
      </c>
    </row>
    <row r="11" spans="3:5" ht="25.5" x14ac:dyDescent="0.35">
      <c r="D11" s="2" t="s">
        <v>3</v>
      </c>
      <c r="E11" s="7">
        <f>E8+E5-E4</f>
        <v>0.10138278000000156</v>
      </c>
    </row>
    <row r="13" spans="3:5" ht="25.5" x14ac:dyDescent="0.35">
      <c r="D13" s="2" t="s">
        <v>4</v>
      </c>
      <c r="E13" s="7">
        <f>E10*23.045*4.184</f>
        <v>9.0959199255274346</v>
      </c>
    </row>
    <row r="14" spans="3:5" ht="25.5" x14ac:dyDescent="0.35">
      <c r="D14" s="2" t="s">
        <v>5</v>
      </c>
      <c r="E14" s="7">
        <f>E11*23.045*4.184</f>
        <v>9.775356034778552</v>
      </c>
    </row>
    <row r="16" spans="3:5" ht="30" x14ac:dyDescent="0.4">
      <c r="D16" s="8" t="s">
        <v>6</v>
      </c>
      <c r="E16" s="9">
        <f>E14/E13</f>
        <v>1.0746967997535137</v>
      </c>
    </row>
    <row r="17" spans="7:10" x14ac:dyDescent="0.25">
      <c r="G17" t="s">
        <v>11</v>
      </c>
      <c r="H17" t="s">
        <v>12</v>
      </c>
      <c r="I17" t="s">
        <v>13</v>
      </c>
      <c r="J17" t="s">
        <v>14</v>
      </c>
    </row>
    <row r="18" spans="7:10" x14ac:dyDescent="0.25">
      <c r="G18" t="s">
        <v>0</v>
      </c>
      <c r="H18">
        <v>0</v>
      </c>
      <c r="I18">
        <f>E13</f>
        <v>9.0959199255274346</v>
      </c>
      <c r="J18">
        <f>I18*H18*(1-H18)</f>
        <v>0</v>
      </c>
    </row>
    <row r="19" spans="7:10" x14ac:dyDescent="0.25">
      <c r="H19">
        <v>0.1</v>
      </c>
      <c r="I19">
        <f>H19*$I$28+(1-H19)*$I$18</f>
        <v>9.1638635364525474</v>
      </c>
      <c r="J19">
        <f>I19*H19*(1-H19)</f>
        <v>0.82474771828072935</v>
      </c>
    </row>
    <row r="20" spans="7:10" x14ac:dyDescent="0.25">
      <c r="H20">
        <v>0.2</v>
      </c>
      <c r="I20">
        <f t="shared" ref="I20:I27" si="0">H20*$I$28+(1-H20)*$I$18</f>
        <v>9.2318071473776584</v>
      </c>
      <c r="J20">
        <f t="shared" ref="J19:J28" si="1">I20*H20*(1-H20)</f>
        <v>1.4770891435804254</v>
      </c>
    </row>
    <row r="21" spans="7:10" x14ac:dyDescent="0.25">
      <c r="H21">
        <v>0.3</v>
      </c>
      <c r="I21">
        <f t="shared" si="0"/>
        <v>9.2997507583027694</v>
      </c>
      <c r="J21">
        <f t="shared" si="1"/>
        <v>1.9529476592435815</v>
      </c>
    </row>
    <row r="22" spans="7:10" x14ac:dyDescent="0.25">
      <c r="H22">
        <v>0.4</v>
      </c>
      <c r="I22">
        <f t="shared" si="0"/>
        <v>9.3676943692278805</v>
      </c>
      <c r="J22">
        <f t="shared" si="1"/>
        <v>2.2482466486146913</v>
      </c>
    </row>
    <row r="23" spans="7:10" x14ac:dyDescent="0.25">
      <c r="H23">
        <v>0.5</v>
      </c>
      <c r="I23">
        <f t="shared" si="0"/>
        <v>9.4356379801529933</v>
      </c>
      <c r="J23">
        <f t="shared" si="1"/>
        <v>2.3589094950382483</v>
      </c>
    </row>
    <row r="24" spans="7:10" x14ac:dyDescent="0.25">
      <c r="H24">
        <v>0.6</v>
      </c>
      <c r="I24">
        <f t="shared" si="0"/>
        <v>9.5035815910781043</v>
      </c>
      <c r="J24">
        <f t="shared" si="1"/>
        <v>2.2808595818587452</v>
      </c>
    </row>
    <row r="25" spans="7:10" x14ac:dyDescent="0.25">
      <c r="H25">
        <v>0.7</v>
      </c>
      <c r="I25">
        <f t="shared" si="0"/>
        <v>9.5715252020032171</v>
      </c>
      <c r="J25">
        <f t="shared" si="1"/>
        <v>2.010020292420676</v>
      </c>
    </row>
    <row r="26" spans="7:10" x14ac:dyDescent="0.25">
      <c r="H26">
        <v>0.8</v>
      </c>
      <c r="I26">
        <f t="shared" si="0"/>
        <v>9.6394688129283281</v>
      </c>
      <c r="J26">
        <f t="shared" si="1"/>
        <v>1.5423150100685323</v>
      </c>
    </row>
    <row r="27" spans="7:10" x14ac:dyDescent="0.25">
      <c r="H27">
        <v>0.9</v>
      </c>
      <c r="I27">
        <f t="shared" si="0"/>
        <v>9.7074124238534392</v>
      </c>
      <c r="J27">
        <f t="shared" si="1"/>
        <v>0.87366711814680931</v>
      </c>
    </row>
    <row r="28" spans="7:10" x14ac:dyDescent="0.25">
      <c r="G28" t="s">
        <v>1</v>
      </c>
      <c r="H28">
        <v>1</v>
      </c>
      <c r="I28">
        <f>E14</f>
        <v>9.775356034778552</v>
      </c>
      <c r="J28">
        <f t="shared" si="1"/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user</cp:lastModifiedBy>
  <dcterms:created xsi:type="dcterms:W3CDTF">2015-06-05T18:19:34Z</dcterms:created>
  <dcterms:modified xsi:type="dcterms:W3CDTF">2025-03-10T07:20:37Z</dcterms:modified>
</cp:coreProperties>
</file>